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<sst xmlns="http://schemas.openxmlformats.org/spreadsheetml/2006/main" count="249" uniqueCount="125">
  <si>
    <t>ОТЧЕТ ОБ ИСПОЛНЕНИИ БЮДЖЕТА</t>
  </si>
  <si>
    <t>КОДЫ</t>
  </si>
  <si>
    <t xml:space="preserve">Форма по ОКУД </t>
  </si>
  <si>
    <t>0503117</t>
  </si>
  <si>
    <t>на 1 мая 2019 г.</t>
  </si>
  <si>
    <t xml:space="preserve">Дата </t>
  </si>
  <si>
    <t>Наименование финансового органа</t>
  </si>
  <si>
    <t>Муниципальное учреждение "Администрация Мескер-Юртовского сельского поселения"</t>
  </si>
  <si>
    <t xml:space="preserve">по ОКПО </t>
  </si>
  <si>
    <t xml:space="preserve">Глава по БК </t>
  </si>
  <si>
    <t/>
  </si>
  <si>
    <t>780</t>
  </si>
  <si>
    <t>Наименование публично-правового образования</t>
  </si>
  <si>
    <t>бюджет Мескер-Юртовского сельского поселения</t>
  </si>
  <si>
    <t xml:space="preserve">по ОКТМО </t>
  </si>
  <si>
    <t>96000000000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</si>
  <si>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</si>
  <si>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</si>
  <si>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</si>
  <si>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</si>
  <si>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</si>
  <si>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</si>
  <si>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</si>
  <si>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</si>
  <si>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</si>
  <si>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</si>
  <si>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</si>
  <si>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</si>
  <si>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</si>
  <si>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</si>
  <si>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</si>
  <si>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</si>
  <si>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</si>
  <si>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</si>
  <si>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</si>
  <si>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</si>
  <si>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</si>
  <si>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</si>
  <si>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</si>
  <si>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</si>
  <si>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</si>
  <si>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</si>
  <si>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</si>
  <si>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</si>
  <si>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</si>
  <si>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</si>
  <si>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</si>
  <si>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Минимальный налог, зачисляемый в бюджеты субъектов Российской Федерации (за налоговые периоды, истекшие до 1 января 2016 года)</t>
  </si>
  <si>
    <t>182 10501050 01 0000 110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</si>
  <si>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</si>
  <si>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</si>
  <si>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</si>
  <si>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</si>
  <si>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</si>
  <si>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</si>
  <si>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</si>
  <si>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</si>
  <si>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</si>
  <si>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780 11105025 10 0000 120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</si>
  <si>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</si>
  <si>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780 11406025 10 0000 430</t>
  </si>
  <si>
    <t>Невыясненные поступления, зачисляемые в бюджеты сельских поселений</t>
  </si>
  <si>
    <t>780 11701050 10 0000 180</t>
  </si>
  <si>
    <t>Прочие неналоговые доходы бюджетов сельских поселений</t>
  </si>
  <si>
    <t>780 11705050 10 0000 180</t>
  </si>
  <si>
    <t>Дотации бюджетам сельских поселений на выравнивание бюджетной обеспеченности</t>
  </si>
  <si>
    <t>780 20215001 10 0000 150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</si>
  <si>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</si>
  <si>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780 20235118 10 0000 150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</si>
  <si>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</si>
  <si>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780 20245160 10 0000 150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</si>
  <si>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</si>
  <si>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</si>
  <si>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</si>
  <si>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</si>
  <si>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</si>
  <si>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780 0104 0020004000 121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</si>
  <si>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</si>
  <si>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780 0104 0020004000 129</t>
  </si>
  <si>
    <t>Закупка товаров, работ, услуг в сфере информационно-коммуникационных технологий</t>
  </si>
  <si>
    <t>780 0104 0020004000 242</t>
  </si>
  <si>
    <t>Прочая закупка товаров, работ и услуг</t>
  </si>
  <si>
    <t>780 0104 0020004000 244</t>
  </si>
  <si>
    <t>780 0104 0020008000 121</t>
  </si>
  <si>
    <t>780 0104 0020008000 129</t>
  </si>
  <si>
    <t>Резервные средства</t>
  </si>
  <si>
    <t>780 0111 0700005020 870</t>
  </si>
  <si>
    <t>780 0203 0010036000 121</t>
  </si>
  <si>
    <t>Иные выплаты персоналу государственных (муниципальных) органов, за исключением фонда оплаты труда</t>
  </si>
  <si>
    <t>780 0203 0010036000 122</t>
  </si>
  <si>
    <t>780 0203 0010036000 129</t>
  </si>
  <si>
    <t>780 0203 0010036000 244</t>
  </si>
  <si>
    <t>780 0309 2180002000 870</t>
  </si>
  <si>
    <t>780 0503 6000001000 244</t>
  </si>
  <si>
    <t>780 0503 6000003000 244</t>
  </si>
  <si>
    <t>Субвенции</t>
  </si>
  <si>
    <t>780 0801 5170008000 530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</si>
  <si>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</si>
  <si>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</si>
  <si>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</si>
  <si>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</si>
  <si>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</si>
  <si>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</si>
  <si>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</si>
  <si>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</si>
  <si>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</si>
  <si>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</si>
  <si>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</si>
  <si>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</si>
  <si>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</si>
  <si>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</si>
  <si>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</si>
  <si>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</si>
  <si>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780 01050201 10 0000 510</t>
  </si>
  <si>
    <t xml:space="preserve">     уменьшение остатков средств</t>
  </si>
  <si>
    <t>720</t>
  </si>
  <si>
    <t>780 01050201 10 0000 610</t>
  </si>
  <si>
    <t>Исполнитель:</t>
  </si>
  <si>
    <t>Главный специалист-эксперт</t>
  </si>
  <si>
    <t>Мунтаева М. Р.</t>
  </si>
  <si>
    <t>(должность)</t>
  </si>
  <si>
    <t>(подпись)</t>
  </si>
  <si>
    <t>(расшифровка подписи)</t>
  </si>
  <si>
    <t xml:space="preserve">   28 мая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</si>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</sst>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6">
      <selection activeCell="E8" sqref="E8:S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43586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7275654</f>
        <v>7275654</v>
      </c>
      <c r="Q12" s="21"/>
      <c r="R12" s="21"/>
      <c r="S12" s="21">
        <f>2250592.1</f>
        <v>2250592.1</v>
      </c>
      <c r="T12" s="21"/>
      <c r="U12" s="21"/>
      <c r="V12" s="21"/>
      <c r="W12" s="22">
        <f>5025061.9</f>
        <v>5025061.9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219000</f>
        <v>219000</v>
      </c>
      <c r="Q13" s="25"/>
      <c r="R13" s="25"/>
      <c r="S13" s="25">
        <f>68953.79</f>
        <v>68953.79</v>
      </c>
      <c r="T13" s="25"/>
      <c r="U13" s="25"/>
      <c r="V13" s="25"/>
      <c r="W13" s="26">
        <f>150046.21</f>
        <v>150046.21</v>
      </c>
      <c r="X13" s="26"/>
    </row>
    <row r="14" spans="1:24" s="1" customFormat="1" ht="24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7" t="s">
        <v>42</v>
      </c>
      <c r="Q14" s="27"/>
      <c r="R14" s="27"/>
      <c r="S14" s="25">
        <f>398.82</f>
        <v>398.82</v>
      </c>
      <c r="T14" s="25"/>
      <c r="U14" s="25"/>
      <c r="V14" s="25"/>
      <c r="W14" s="28" t="s">
        <v>42</v>
      </c>
      <c r="X14" s="28"/>
    </row>
    <row r="15" spans="1:24" s="1" customFormat="1" ht="24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5">
        <f>110600</f>
        <v>110600</v>
      </c>
      <c r="Q15" s="25"/>
      <c r="R15" s="25"/>
      <c r="S15" s="25">
        <f>107979.5</f>
        <v>107979.5</v>
      </c>
      <c r="T15" s="25"/>
      <c r="U15" s="25"/>
      <c r="V15" s="25"/>
      <c r="W15" s="26">
        <f>2620.5</f>
        <v>2620.5</v>
      </c>
      <c r="X15" s="26"/>
    </row>
    <row r="16" spans="1:24" s="1" customFormat="1" ht="33.7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>
        <f>847250</f>
        <v>847250</v>
      </c>
      <c r="Q16" s="25"/>
      <c r="R16" s="25"/>
      <c r="S16" s="25">
        <f>16087.73</f>
        <v>16087.73</v>
      </c>
      <c r="T16" s="25"/>
      <c r="U16" s="25"/>
      <c r="V16" s="25"/>
      <c r="W16" s="26">
        <f>831162.27</f>
        <v>831162.27</v>
      </c>
      <c r="X16" s="26"/>
    </row>
    <row r="17" spans="1:24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7" t="s">
        <v>42</v>
      </c>
      <c r="Q17" s="27"/>
      <c r="R17" s="27"/>
      <c r="S17" s="25">
        <f>412</f>
        <v>412</v>
      </c>
      <c r="T17" s="25"/>
      <c r="U17" s="25"/>
      <c r="V17" s="25"/>
      <c r="W17" s="28" t="s">
        <v>42</v>
      </c>
      <c r="X17" s="28"/>
    </row>
    <row r="18" spans="1:24" s="1" customFormat="1" ht="13.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42</v>
      </c>
      <c r="Q18" s="27"/>
      <c r="R18" s="27"/>
      <c r="S18" s="25">
        <f>12244.5</f>
        <v>12244.5</v>
      </c>
      <c r="T18" s="25"/>
      <c r="U18" s="25"/>
      <c r="V18" s="25"/>
      <c r="W18" s="28" t="s">
        <v>42</v>
      </c>
      <c r="X18" s="28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436600</f>
        <v>436600</v>
      </c>
      <c r="Q19" s="25"/>
      <c r="R19" s="25"/>
      <c r="S19" s="25">
        <f>21009.19</f>
        <v>21009.19</v>
      </c>
      <c r="T19" s="25"/>
      <c r="U19" s="25"/>
      <c r="V19" s="25"/>
      <c r="W19" s="26">
        <f>415590.81</f>
        <v>415590.81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31000</f>
        <v>31000</v>
      </c>
      <c r="Q20" s="25"/>
      <c r="R20" s="25"/>
      <c r="S20" s="25">
        <f>79748</f>
        <v>79748</v>
      </c>
      <c r="T20" s="25"/>
      <c r="U20" s="25"/>
      <c r="V20" s="25"/>
      <c r="W20" s="28" t="s">
        <v>42</v>
      </c>
      <c r="X20" s="28"/>
    </row>
    <row r="21" spans="1:24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271200</f>
        <v>271200</v>
      </c>
      <c r="Q21" s="25"/>
      <c r="R21" s="25"/>
      <c r="S21" s="25">
        <f>89730.88</f>
        <v>89730.88</v>
      </c>
      <c r="T21" s="25"/>
      <c r="U21" s="25"/>
      <c r="V21" s="25"/>
      <c r="W21" s="26">
        <f>181469.12</f>
        <v>181469.12</v>
      </c>
      <c r="X21" s="26"/>
    </row>
    <row r="22" spans="1:24" s="1" customFormat="1" ht="4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911000</f>
        <v>911000</v>
      </c>
      <c r="Q22" s="25"/>
      <c r="R22" s="25"/>
      <c r="S22" s="25">
        <f>348449.19</f>
        <v>348449.19</v>
      </c>
      <c r="T22" s="25"/>
      <c r="U22" s="25"/>
      <c r="V22" s="25"/>
      <c r="W22" s="26">
        <f>562550.81</f>
        <v>562550.81</v>
      </c>
      <c r="X22" s="26"/>
    </row>
    <row r="23" spans="1:24" s="1" customFormat="1" ht="33.7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20000</f>
        <v>20000</v>
      </c>
      <c r="Q23" s="25"/>
      <c r="R23" s="25"/>
      <c r="S23" s="25">
        <f>2139</f>
        <v>2139</v>
      </c>
      <c r="T23" s="25"/>
      <c r="U23" s="25"/>
      <c r="V23" s="25"/>
      <c r="W23" s="26">
        <f>17861</f>
        <v>17861</v>
      </c>
      <c r="X23" s="26"/>
    </row>
    <row r="24" spans="1:24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7" t="s">
        <v>42</v>
      </c>
      <c r="Q24" s="27"/>
      <c r="R24" s="27"/>
      <c r="S24" s="25">
        <f>0</f>
        <v>0</v>
      </c>
      <c r="T24" s="25"/>
      <c r="U24" s="25"/>
      <c r="V24" s="25"/>
      <c r="W24" s="28" t="s">
        <v>42</v>
      </c>
      <c r="X24" s="28"/>
    </row>
    <row r="25" spans="1:24" s="1" customFormat="1" ht="13.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144000</f>
        <v>144000</v>
      </c>
      <c r="Q25" s="25"/>
      <c r="R25" s="25"/>
      <c r="S25" s="25">
        <f>48000</f>
        <v>48000</v>
      </c>
      <c r="T25" s="25"/>
      <c r="U25" s="25"/>
      <c r="V25" s="25"/>
      <c r="W25" s="26">
        <f>96000</f>
        <v>96000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3817555</f>
        <v>3817555</v>
      </c>
      <c r="Q26" s="25"/>
      <c r="R26" s="25"/>
      <c r="S26" s="25">
        <f>1221715</f>
        <v>1221715</v>
      </c>
      <c r="T26" s="25"/>
      <c r="U26" s="25"/>
      <c r="V26" s="25"/>
      <c r="W26" s="26">
        <f>2595840</f>
        <v>2595840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203589</f>
        <v>203589</v>
      </c>
      <c r="Q27" s="25"/>
      <c r="R27" s="25"/>
      <c r="S27" s="25">
        <f>101794.5</f>
        <v>101794.5</v>
      </c>
      <c r="T27" s="25"/>
      <c r="U27" s="25"/>
      <c r="V27" s="25"/>
      <c r="W27" s="26">
        <f>101794.5</f>
        <v>101794.5</v>
      </c>
      <c r="X27" s="26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263860</f>
        <v>263860</v>
      </c>
      <c r="Q28" s="25"/>
      <c r="R28" s="25"/>
      <c r="S28" s="25">
        <f>131930</f>
        <v>131930</v>
      </c>
      <c r="T28" s="25"/>
      <c r="U28" s="25"/>
      <c r="V28" s="25"/>
      <c r="W28" s="26">
        <f>131930</f>
        <v>131930</v>
      </c>
      <c r="X28" s="26"/>
    </row>
    <row r="29" spans="1:24" s="1" customFormat="1" ht="13.5" customHeight="1">
      <c r="A29" s="29" t="s">
        <v>10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1" customFormat="1" ht="13.5" customHeight="1">
      <c r="A30" s="12" t="s">
        <v>71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" customFormat="1" ht="34.5" customHeight="1">
      <c r="A31" s="13" t="s">
        <v>23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 t="s">
        <v>24</v>
      </c>
      <c r="M31" s="13"/>
      <c r="N31" s="13" t="s">
        <v>72</v>
      </c>
      <c r="O31" s="13"/>
      <c r="P31" s="14" t="s">
        <v>26</v>
      </c>
      <c r="Q31" s="14"/>
      <c r="R31" s="14"/>
      <c r="S31" s="14" t="s">
        <v>27</v>
      </c>
      <c r="T31" s="14"/>
      <c r="U31" s="14"/>
      <c r="V31" s="14"/>
      <c r="W31" s="15" t="s">
        <v>28</v>
      </c>
      <c r="X31" s="15"/>
    </row>
    <row r="32" spans="1:24" s="1" customFormat="1" ht="13.5" customHeight="1">
      <c r="A32" s="16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30</v>
      </c>
      <c r="M32" s="16"/>
      <c r="N32" s="16" t="s">
        <v>31</v>
      </c>
      <c r="O32" s="16"/>
      <c r="P32" s="17" t="s">
        <v>32</v>
      </c>
      <c r="Q32" s="17"/>
      <c r="R32" s="17"/>
      <c r="S32" s="17" t="s">
        <v>33</v>
      </c>
      <c r="T32" s="17"/>
      <c r="U32" s="17"/>
      <c r="V32" s="17"/>
      <c r="W32" s="18" t="s">
        <v>34</v>
      </c>
      <c r="X32" s="18"/>
    </row>
    <row r="33" spans="1:24" s="1" customFormat="1" ht="13.5" customHeight="1">
      <c r="A33" s="19" t="s">
        <v>73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74</v>
      </c>
      <c r="M33" s="20"/>
      <c r="N33" s="20" t="s">
        <v>37</v>
      </c>
      <c r="O33" s="20"/>
      <c r="P33" s="21">
        <f>7275654</f>
        <v>7275654</v>
      </c>
      <c r="Q33" s="21"/>
      <c r="R33" s="21"/>
      <c r="S33" s="21">
        <f>1938494.28</f>
        <v>1938494.28</v>
      </c>
      <c r="T33" s="21"/>
      <c r="U33" s="21"/>
      <c r="V33" s="21"/>
      <c r="W33" s="22">
        <f>5337159.72</f>
        <v>5337159.72</v>
      </c>
      <c r="X33" s="22"/>
    </row>
    <row r="34" spans="1:24" s="1" customFormat="1" ht="13.5" customHeight="1">
      <c r="A34" s="30" t="s">
        <v>75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74</v>
      </c>
      <c r="M34" s="31"/>
      <c r="N34" s="31" t="s">
        <v>76</v>
      </c>
      <c r="O34" s="31"/>
      <c r="P34" s="32">
        <f>3123928</f>
        <v>3123928</v>
      </c>
      <c r="Q34" s="32"/>
      <c r="R34" s="32"/>
      <c r="S34" s="32">
        <f>1014254</f>
        <v>1014254</v>
      </c>
      <c r="T34" s="32"/>
      <c r="U34" s="32"/>
      <c r="V34" s="32"/>
      <c r="W34" s="33">
        <f>2109674</f>
        <v>2109674</v>
      </c>
      <c r="X34" s="33"/>
    </row>
    <row r="35" spans="1:24" s="1" customFormat="1" ht="33.75" customHeight="1">
      <c r="A35" s="30" t="s">
        <v>77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74</v>
      </c>
      <c r="M35" s="31"/>
      <c r="N35" s="31" t="s">
        <v>78</v>
      </c>
      <c r="O35" s="31"/>
      <c r="P35" s="32">
        <f>943426</f>
        <v>943426</v>
      </c>
      <c r="Q35" s="32"/>
      <c r="R35" s="32"/>
      <c r="S35" s="32">
        <f>298985.72</f>
        <v>298985.72</v>
      </c>
      <c r="T35" s="32"/>
      <c r="U35" s="32"/>
      <c r="V35" s="32"/>
      <c r="W35" s="33">
        <f>644440.28</f>
        <v>644440.28</v>
      </c>
      <c r="X35" s="33"/>
    </row>
    <row r="36" spans="1:24" s="1" customFormat="1" ht="24" customHeight="1">
      <c r="A36" s="30" t="s">
        <v>79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74</v>
      </c>
      <c r="M36" s="31"/>
      <c r="N36" s="31" t="s">
        <v>80</v>
      </c>
      <c r="O36" s="31"/>
      <c r="P36" s="32">
        <f>70000</f>
        <v>70000</v>
      </c>
      <c r="Q36" s="32"/>
      <c r="R36" s="32"/>
      <c r="S36" s="32">
        <f>47500</f>
        <v>47500</v>
      </c>
      <c r="T36" s="32"/>
      <c r="U36" s="32"/>
      <c r="V36" s="32"/>
      <c r="W36" s="33">
        <f>22500</f>
        <v>22500</v>
      </c>
      <c r="X36" s="33"/>
    </row>
    <row r="37" spans="1:24" s="1" customFormat="1" ht="13.5" customHeight="1">
      <c r="A37" s="30" t="s">
        <v>81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74</v>
      </c>
      <c r="M37" s="31"/>
      <c r="N37" s="31" t="s">
        <v>82</v>
      </c>
      <c r="O37" s="31"/>
      <c r="P37" s="32">
        <f>842415</f>
        <v>842415</v>
      </c>
      <c r="Q37" s="32"/>
      <c r="R37" s="32"/>
      <c r="S37" s="32">
        <f>260690.83</f>
        <v>260690.83</v>
      </c>
      <c r="T37" s="32"/>
      <c r="U37" s="32"/>
      <c r="V37" s="32"/>
      <c r="W37" s="33">
        <f>581724.17</f>
        <v>581724.17</v>
      </c>
      <c r="X37" s="33"/>
    </row>
    <row r="38" spans="1:24" s="1" customFormat="1" ht="13.5" customHeight="1">
      <c r="A38" s="30" t="s">
        <v>75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74</v>
      </c>
      <c r="M38" s="31"/>
      <c r="N38" s="31" t="s">
        <v>83</v>
      </c>
      <c r="O38" s="31"/>
      <c r="P38" s="32">
        <f>486947</f>
        <v>486947</v>
      </c>
      <c r="Q38" s="32"/>
      <c r="R38" s="32"/>
      <c r="S38" s="32">
        <f>139543</f>
        <v>139543</v>
      </c>
      <c r="T38" s="32"/>
      <c r="U38" s="32"/>
      <c r="V38" s="32"/>
      <c r="W38" s="33">
        <f>347404</f>
        <v>347404</v>
      </c>
      <c r="X38" s="33"/>
    </row>
    <row r="39" spans="1:24" s="1" customFormat="1" ht="33.75" customHeight="1">
      <c r="A39" s="30" t="s">
        <v>77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74</v>
      </c>
      <c r="M39" s="31"/>
      <c r="N39" s="31" t="s">
        <v>84</v>
      </c>
      <c r="O39" s="31"/>
      <c r="P39" s="32">
        <f>147058</f>
        <v>147058</v>
      </c>
      <c r="Q39" s="32"/>
      <c r="R39" s="32"/>
      <c r="S39" s="32">
        <f>41157.65</f>
        <v>41157.65</v>
      </c>
      <c r="T39" s="32"/>
      <c r="U39" s="32"/>
      <c r="V39" s="32"/>
      <c r="W39" s="33">
        <f>105900.35</f>
        <v>105900.35</v>
      </c>
      <c r="X39" s="33"/>
    </row>
    <row r="40" spans="1:24" s="1" customFormat="1" ht="13.5" customHeight="1">
      <c r="A40" s="30" t="s">
        <v>85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74</v>
      </c>
      <c r="M40" s="31"/>
      <c r="N40" s="31" t="s">
        <v>86</v>
      </c>
      <c r="O40" s="31"/>
      <c r="P40" s="32">
        <f>1000</f>
        <v>1000</v>
      </c>
      <c r="Q40" s="32"/>
      <c r="R40" s="32"/>
      <c r="S40" s="34" t="s">
        <v>42</v>
      </c>
      <c r="T40" s="34"/>
      <c r="U40" s="34"/>
      <c r="V40" s="34"/>
      <c r="W40" s="33">
        <f>1000</f>
        <v>1000</v>
      </c>
      <c r="X40" s="33"/>
    </row>
    <row r="41" spans="1:24" s="1" customFormat="1" ht="13.5" customHeight="1">
      <c r="A41" s="30" t="s">
        <v>75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74</v>
      </c>
      <c r="M41" s="31"/>
      <c r="N41" s="31" t="s">
        <v>87</v>
      </c>
      <c r="O41" s="31"/>
      <c r="P41" s="32">
        <f>135355</f>
        <v>135355</v>
      </c>
      <c r="Q41" s="32"/>
      <c r="R41" s="32"/>
      <c r="S41" s="32">
        <f>45118.33</f>
        <v>45118.33</v>
      </c>
      <c r="T41" s="32"/>
      <c r="U41" s="32"/>
      <c r="V41" s="32"/>
      <c r="W41" s="33">
        <f>90236.67</f>
        <v>90236.67</v>
      </c>
      <c r="X41" s="33"/>
    </row>
    <row r="42" spans="1:24" s="1" customFormat="1" ht="24" customHeight="1">
      <c r="A42" s="30" t="s">
        <v>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74</v>
      </c>
      <c r="M42" s="31"/>
      <c r="N42" s="31" t="s">
        <v>89</v>
      </c>
      <c r="O42" s="31"/>
      <c r="P42" s="32">
        <f>4459</f>
        <v>4459</v>
      </c>
      <c r="Q42" s="32"/>
      <c r="R42" s="32"/>
      <c r="S42" s="34" t="s">
        <v>42</v>
      </c>
      <c r="T42" s="34"/>
      <c r="U42" s="34"/>
      <c r="V42" s="34"/>
      <c r="W42" s="33">
        <f>4459</f>
        <v>4459</v>
      </c>
      <c r="X42" s="33"/>
    </row>
    <row r="43" spans="1:24" s="1" customFormat="1" ht="33.75" customHeight="1">
      <c r="A43" s="30" t="s">
        <v>77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74</v>
      </c>
      <c r="M43" s="31"/>
      <c r="N43" s="31" t="s">
        <v>90</v>
      </c>
      <c r="O43" s="31"/>
      <c r="P43" s="32">
        <f>40877</f>
        <v>40877</v>
      </c>
      <c r="Q43" s="32"/>
      <c r="R43" s="32"/>
      <c r="S43" s="32">
        <f>13298.57</f>
        <v>13298.57</v>
      </c>
      <c r="T43" s="32"/>
      <c r="U43" s="32"/>
      <c r="V43" s="32"/>
      <c r="W43" s="33">
        <f>27578.43</f>
        <v>27578.43</v>
      </c>
      <c r="X43" s="33"/>
    </row>
    <row r="44" spans="1:24" s="1" customFormat="1" ht="13.5" customHeight="1">
      <c r="A44" s="30" t="s">
        <v>81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74</v>
      </c>
      <c r="M44" s="31"/>
      <c r="N44" s="31" t="s">
        <v>91</v>
      </c>
      <c r="O44" s="31"/>
      <c r="P44" s="32">
        <f>22898</f>
        <v>22898</v>
      </c>
      <c r="Q44" s="32"/>
      <c r="R44" s="32"/>
      <c r="S44" s="34" t="s">
        <v>42</v>
      </c>
      <c r="T44" s="34"/>
      <c r="U44" s="34"/>
      <c r="V44" s="34"/>
      <c r="W44" s="33">
        <f>22898</f>
        <v>22898</v>
      </c>
      <c r="X44" s="33"/>
    </row>
    <row r="45" spans="1:24" s="1" customFormat="1" ht="13.5" customHeight="1">
      <c r="A45" s="30" t="s">
        <v>85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74</v>
      </c>
      <c r="M45" s="31"/>
      <c r="N45" s="31" t="s">
        <v>92</v>
      </c>
      <c r="O45" s="31"/>
      <c r="P45" s="32">
        <f>20000</f>
        <v>20000</v>
      </c>
      <c r="Q45" s="32"/>
      <c r="R45" s="32"/>
      <c r="S45" s="34" t="s">
        <v>42</v>
      </c>
      <c r="T45" s="34"/>
      <c r="U45" s="34"/>
      <c r="V45" s="34"/>
      <c r="W45" s="33">
        <f>20000</f>
        <v>20000</v>
      </c>
      <c r="X45" s="33"/>
    </row>
    <row r="46" spans="1:24" s="1" customFormat="1" ht="13.5" customHeight="1">
      <c r="A46" s="30" t="s">
        <v>81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74</v>
      </c>
      <c r="M46" s="31"/>
      <c r="N46" s="31" t="s">
        <v>93</v>
      </c>
      <c r="O46" s="31"/>
      <c r="P46" s="32">
        <f>527640</f>
        <v>527640</v>
      </c>
      <c r="Q46" s="32"/>
      <c r="R46" s="32"/>
      <c r="S46" s="32">
        <f>77946.18</f>
        <v>77946.18</v>
      </c>
      <c r="T46" s="32"/>
      <c r="U46" s="32"/>
      <c r="V46" s="32"/>
      <c r="W46" s="33">
        <f>449693.82</f>
        <v>449693.82</v>
      </c>
      <c r="X46" s="33"/>
    </row>
    <row r="47" spans="1:24" s="1" customFormat="1" ht="13.5" customHeight="1">
      <c r="A47" s="30" t="s">
        <v>81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74</v>
      </c>
      <c r="M47" s="31"/>
      <c r="N47" s="31" t="s">
        <v>94</v>
      </c>
      <c r="O47" s="31"/>
      <c r="P47" s="32">
        <f>300000</f>
        <v>300000</v>
      </c>
      <c r="Q47" s="32"/>
      <c r="R47" s="32"/>
      <c r="S47" s="34" t="s">
        <v>42</v>
      </c>
      <c r="T47" s="34"/>
      <c r="U47" s="34"/>
      <c r="V47" s="34"/>
      <c r="W47" s="33">
        <f>300000</f>
        <v>300000</v>
      </c>
      <c r="X47" s="33"/>
    </row>
    <row r="48" spans="1:24" s="1" customFormat="1" ht="13.5" customHeight="1">
      <c r="A48" s="30" t="s">
        <v>95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74</v>
      </c>
      <c r="M48" s="31"/>
      <c r="N48" s="31" t="s">
        <v>96</v>
      </c>
      <c r="O48" s="31"/>
      <c r="P48" s="32">
        <f>609651</f>
        <v>609651</v>
      </c>
      <c r="Q48" s="32"/>
      <c r="R48" s="32"/>
      <c r="S48" s="34" t="s">
        <v>42</v>
      </c>
      <c r="T48" s="34"/>
      <c r="U48" s="34"/>
      <c r="V48" s="34"/>
      <c r="W48" s="33">
        <f>609651</f>
        <v>609651</v>
      </c>
      <c r="X48" s="33"/>
    </row>
    <row r="49" spans="1:24" s="1" customFormat="1" ht="15" customHeight="1">
      <c r="A49" s="35" t="s">
        <v>97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 t="s">
        <v>98</v>
      </c>
      <c r="M49" s="36"/>
      <c r="N49" s="36" t="s">
        <v>37</v>
      </c>
      <c r="O49" s="36"/>
      <c r="P49" s="37">
        <f>0</f>
        <v>0</v>
      </c>
      <c r="Q49" s="37"/>
      <c r="R49" s="37"/>
      <c r="S49" s="37">
        <f>312097.82</f>
        <v>312097.82</v>
      </c>
      <c r="T49" s="37"/>
      <c r="U49" s="37"/>
      <c r="V49" s="37"/>
      <c r="W49" s="38" t="s">
        <v>37</v>
      </c>
      <c r="X49" s="38"/>
    </row>
    <row r="50" spans="1:24" s="1" customFormat="1" ht="13.5" customHeight="1">
      <c r="A50" s="7" t="s">
        <v>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1" customFormat="1" ht="13.5" customHeight="1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" customFormat="1" ht="45.75" customHeight="1">
      <c r="A52" s="13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 t="s">
        <v>24</v>
      </c>
      <c r="M52" s="13"/>
      <c r="N52" s="13" t="s">
        <v>100</v>
      </c>
      <c r="O52" s="13"/>
      <c r="P52" s="14" t="s">
        <v>26</v>
      </c>
      <c r="Q52" s="14"/>
      <c r="R52" s="14"/>
      <c r="S52" s="14" t="s">
        <v>27</v>
      </c>
      <c r="T52" s="14"/>
      <c r="U52" s="14"/>
      <c r="V52" s="14"/>
      <c r="W52" s="15" t="s">
        <v>28</v>
      </c>
      <c r="X52" s="15"/>
    </row>
    <row r="53" spans="1:24" s="1" customFormat="1" ht="12.75" customHeight="1">
      <c r="A53" s="16" t="s">
        <v>29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 t="s">
        <v>30</v>
      </c>
      <c r="M53" s="16"/>
      <c r="N53" s="16" t="s">
        <v>31</v>
      </c>
      <c r="O53" s="16"/>
      <c r="P53" s="17" t="s">
        <v>32</v>
      </c>
      <c r="Q53" s="17"/>
      <c r="R53" s="17"/>
      <c r="S53" s="17" t="s">
        <v>33</v>
      </c>
      <c r="T53" s="17"/>
      <c r="U53" s="17"/>
      <c r="V53" s="17"/>
      <c r="W53" s="18" t="s">
        <v>34</v>
      </c>
      <c r="X53" s="18"/>
    </row>
    <row r="54" spans="1:24" s="1" customFormat="1" ht="13.5" customHeight="1">
      <c r="A54" s="19" t="s">
        <v>101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 t="s">
        <v>102</v>
      </c>
      <c r="M54" s="20"/>
      <c r="N54" s="20" t="s">
        <v>37</v>
      </c>
      <c r="O54" s="20"/>
      <c r="P54" s="39">
        <f>0</f>
        <v>0</v>
      </c>
      <c r="Q54" s="39"/>
      <c r="R54" s="39"/>
      <c r="S54" s="21">
        <f>-312097.82</f>
        <v>-312097.82</v>
      </c>
      <c r="T54" s="21"/>
      <c r="U54" s="21"/>
      <c r="V54" s="21"/>
      <c r="W54" s="40" t="s">
        <v>37</v>
      </c>
      <c r="X54" s="40"/>
    </row>
    <row r="55" spans="1:24" s="1" customFormat="1" ht="13.5" customHeight="1">
      <c r="A55" s="41" t="s">
        <v>103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2" t="s">
        <v>10</v>
      </c>
      <c r="M55" s="42"/>
      <c r="N55" s="42" t="s">
        <v>10</v>
      </c>
      <c r="O55" s="42"/>
      <c r="P55" s="43" t="s">
        <v>10</v>
      </c>
      <c r="Q55" s="43"/>
      <c r="R55" s="43"/>
      <c r="S55" s="44" t="s">
        <v>10</v>
      </c>
      <c r="T55" s="44"/>
      <c r="U55" s="44"/>
      <c r="V55" s="44"/>
      <c r="W55" s="45" t="s">
        <v>10</v>
      </c>
      <c r="X55" s="45"/>
    </row>
    <row r="56" spans="1:24" s="1" customFormat="1" ht="13.5" customHeight="1">
      <c r="A56" s="23" t="s">
        <v>104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46" t="s">
        <v>105</v>
      </c>
      <c r="M56" s="46"/>
      <c r="N56" s="24" t="s">
        <v>37</v>
      </c>
      <c r="O56" s="24"/>
      <c r="P56" s="47" t="s">
        <v>42</v>
      </c>
      <c r="Q56" s="47"/>
      <c r="R56" s="47"/>
      <c r="S56" s="27" t="s">
        <v>42</v>
      </c>
      <c r="T56" s="27"/>
      <c r="U56" s="27"/>
      <c r="V56" s="27"/>
      <c r="W56" s="48" t="s">
        <v>42</v>
      </c>
      <c r="X56" s="48"/>
    </row>
    <row r="57" spans="1:24" s="1" customFormat="1" ht="13.5" customHeight="1">
      <c r="A57" s="30" t="s">
        <v>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105</v>
      </c>
      <c r="M57" s="31"/>
      <c r="N57" s="31" t="s">
        <v>10</v>
      </c>
      <c r="O57" s="31"/>
      <c r="P57" s="49" t="s">
        <v>42</v>
      </c>
      <c r="Q57" s="49"/>
      <c r="R57" s="49"/>
      <c r="S57" s="34" t="s">
        <v>42</v>
      </c>
      <c r="T57" s="34"/>
      <c r="U57" s="34"/>
      <c r="V57" s="34"/>
      <c r="W57" s="50" t="s">
        <v>42</v>
      </c>
      <c r="X57" s="50"/>
    </row>
    <row r="58" spans="1:24" s="1" customFormat="1" ht="13.5" customHeight="1">
      <c r="A58" s="30" t="s">
        <v>106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42" t="s">
        <v>107</v>
      </c>
      <c r="M58" s="42"/>
      <c r="N58" s="42" t="s">
        <v>37</v>
      </c>
      <c r="O58" s="42"/>
      <c r="P58" s="43" t="s">
        <v>42</v>
      </c>
      <c r="Q58" s="43"/>
      <c r="R58" s="43"/>
      <c r="S58" s="34" t="s">
        <v>42</v>
      </c>
      <c r="T58" s="34"/>
      <c r="U58" s="34"/>
      <c r="V58" s="34"/>
      <c r="W58" s="45" t="s">
        <v>42</v>
      </c>
      <c r="X58" s="45"/>
    </row>
    <row r="59" spans="1:24" s="1" customFormat="1" ht="13.5" customHeight="1">
      <c r="A59" s="30" t="s">
        <v>10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107</v>
      </c>
      <c r="M59" s="31"/>
      <c r="N59" s="31" t="s">
        <v>10</v>
      </c>
      <c r="O59" s="31"/>
      <c r="P59" s="49" t="s">
        <v>42</v>
      </c>
      <c r="Q59" s="49"/>
      <c r="R59" s="49"/>
      <c r="S59" s="34" t="s">
        <v>42</v>
      </c>
      <c r="T59" s="34"/>
      <c r="U59" s="34"/>
      <c r="V59" s="34"/>
      <c r="W59" s="50" t="s">
        <v>42</v>
      </c>
      <c r="X59" s="50"/>
    </row>
    <row r="60" spans="1:24" s="1" customFormat="1" ht="13.5" customHeight="1">
      <c r="A60" s="30" t="s">
        <v>108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109</v>
      </c>
      <c r="M60" s="31"/>
      <c r="N60" s="31" t="s">
        <v>110</v>
      </c>
      <c r="O60" s="31"/>
      <c r="P60" s="51">
        <f>0</f>
        <v>0</v>
      </c>
      <c r="Q60" s="51"/>
      <c r="R60" s="51"/>
      <c r="S60" s="32">
        <f>-312097.82</f>
        <v>-312097.82</v>
      </c>
      <c r="T60" s="32"/>
      <c r="U60" s="32"/>
      <c r="V60" s="32"/>
      <c r="W60" s="50" t="s">
        <v>42</v>
      </c>
      <c r="X60" s="50"/>
    </row>
    <row r="61" spans="1:24" s="1" customFormat="1" ht="13.5" customHeight="1">
      <c r="A61" s="30" t="s">
        <v>111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112</v>
      </c>
      <c r="M61" s="31"/>
      <c r="N61" s="31" t="s">
        <v>113</v>
      </c>
      <c r="O61" s="31"/>
      <c r="P61" s="51">
        <f>-7275654</f>
        <v>-7275654</v>
      </c>
      <c r="Q61" s="51"/>
      <c r="R61" s="51"/>
      <c r="S61" s="32">
        <f>-2250592.1</f>
        <v>-2250592.1</v>
      </c>
      <c r="T61" s="32"/>
      <c r="U61" s="32"/>
      <c r="V61" s="32"/>
      <c r="W61" s="52" t="s">
        <v>37</v>
      </c>
      <c r="X61" s="52"/>
    </row>
    <row r="62" spans="1:24" s="1" customFormat="1" ht="13.5" customHeight="1">
      <c r="A62" s="30" t="s">
        <v>114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115</v>
      </c>
      <c r="M62" s="31"/>
      <c r="N62" s="31" t="s">
        <v>116</v>
      </c>
      <c r="O62" s="31"/>
      <c r="P62" s="51">
        <f>7275654</f>
        <v>7275654</v>
      </c>
      <c r="Q62" s="51"/>
      <c r="R62" s="51"/>
      <c r="S62" s="32">
        <f>1938494.28</f>
        <v>1938494.28</v>
      </c>
      <c r="T62" s="32"/>
      <c r="U62" s="32"/>
      <c r="V62" s="32"/>
      <c r="W62" s="52" t="s">
        <v>37</v>
      </c>
      <c r="X62" s="52"/>
    </row>
    <row r="63" spans="1:24" s="1" customFormat="1" ht="13.5" customHeight="1">
      <c r="A63" s="54" t="s">
        <v>10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s="1" customFormat="1" ht="7.5" customHeight="1">
      <c r="A64" s="7" t="s">
        <v>10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s="1" customFormat="1" ht="13.5" customHeight="1">
      <c r="A65" s="7" t="s">
        <v>117</v>
      </c>
      <c r="B65" s="7"/>
      <c r="C65" s="53" t="s">
        <v>118</v>
      </c>
      <c r="D65" s="53"/>
      <c r="E65" s="53"/>
      <c r="F65" s="53"/>
      <c r="G65" s="53"/>
      <c r="H65" s="53"/>
      <c r="I65" s="53" t="s">
        <v>10</v>
      </c>
      <c r="J65" s="53"/>
      <c r="K65" s="53"/>
      <c r="L65" s="53"/>
      <c r="M65" s="53"/>
      <c r="N65" s="53" t="s">
        <v>119</v>
      </c>
      <c r="O65" s="53"/>
      <c r="P65" s="53"/>
      <c r="Q65" s="53"/>
      <c r="R65" s="7" t="s">
        <v>10</v>
      </c>
      <c r="S65" s="7"/>
      <c r="T65" s="7"/>
      <c r="U65" s="7"/>
      <c r="V65" s="7"/>
      <c r="W65" s="7"/>
      <c r="X65" s="7"/>
    </row>
    <row r="66" spans="1:24" s="1" customFormat="1" ht="13.5" customHeight="1">
      <c r="A66" s="7" t="s">
        <v>10</v>
      </c>
      <c r="B66" s="7"/>
      <c r="C66" s="10" t="s">
        <v>10</v>
      </c>
      <c r="D66" s="55" t="s">
        <v>120</v>
      </c>
      <c r="E66" s="55"/>
      <c r="F66" s="55"/>
      <c r="G66" s="55"/>
      <c r="H66" s="10" t="s">
        <v>10</v>
      </c>
      <c r="I66" s="10" t="s">
        <v>10</v>
      </c>
      <c r="J66" s="55" t="s">
        <v>121</v>
      </c>
      <c r="K66" s="55"/>
      <c r="L66" s="55"/>
      <c r="M66" s="10" t="s">
        <v>10</v>
      </c>
      <c r="N66" s="10" t="s">
        <v>10</v>
      </c>
      <c r="O66" s="55" t="s">
        <v>122</v>
      </c>
      <c r="P66" s="55"/>
      <c r="Q66" s="7" t="s">
        <v>10</v>
      </c>
      <c r="R66" s="7"/>
      <c r="S66" s="7"/>
      <c r="T66" s="7"/>
      <c r="U66" s="7"/>
      <c r="V66" s="7"/>
      <c r="W66" s="7"/>
      <c r="X66" s="7"/>
    </row>
    <row r="67" spans="1:24" s="1" customFormat="1" ht="15.75" customHeight="1">
      <c r="A67" s="7" t="s">
        <v>10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s="1" customFormat="1" ht="13.5" customHeight="1">
      <c r="A68" s="56" t="s">
        <v>123</v>
      </c>
      <c r="B68" s="56"/>
      <c r="C68" s="56"/>
      <c r="D68" s="56"/>
      <c r="E68" s="56"/>
      <c r="F68" s="56"/>
      <c r="G68" s="56"/>
      <c r="H68" s="56"/>
      <c r="I68" s="56"/>
      <c r="J68" s="56"/>
      <c r="K68" s="7" t="s">
        <v>10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1" customFormat="1" ht="13.5" customHeight="1">
      <c r="A69" s="4" t="s">
        <v>124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</sheetData>
  <sheetProtection/>
  <mergeCells count="330">
    <mergeCell ref="A68:J68"/>
    <mergeCell ref="K68:X68"/>
    <mergeCell ref="A69:X69"/>
    <mergeCell ref="A66:B66"/>
    <mergeCell ref="D66:G66"/>
    <mergeCell ref="J66:L66"/>
    <mergeCell ref="O66:P66"/>
    <mergeCell ref="Q66:X66"/>
    <mergeCell ref="A67:X67"/>
    <mergeCell ref="A63:X63"/>
    <mergeCell ref="A64:X64"/>
    <mergeCell ref="A65:B65"/>
    <mergeCell ref="C65:H65"/>
    <mergeCell ref="I65:M65"/>
    <mergeCell ref="N65:Q65"/>
    <mergeCell ref="R65:X65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0:X50"/>
    <mergeCell ref="A51:X51"/>
    <mergeCell ref="A52:K52"/>
    <mergeCell ref="L52:M52"/>
    <mergeCell ref="N52:O52"/>
    <mergeCell ref="P52:R52"/>
    <mergeCell ref="S52:V52"/>
    <mergeCell ref="W52:X52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29:X29"/>
    <mergeCell ref="A30:X30"/>
    <mergeCell ref="A31:K31"/>
    <mergeCell ref="L31:M31"/>
    <mergeCell ref="N31:O31"/>
    <mergeCell ref="P31:R31"/>
    <mergeCell ref="S31:V31"/>
    <mergeCell ref="W31:X31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9" max="255" man="1"/>
    <brk id="5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2019-05-28T06:23:01Z</dcterms:created>
  <dcterms:modified xsi:type="dcterms:W3CDTF">2019-05-28T06:23:01Z</dcterms:modified>
  <cp:category/>
  <cp:version/>
  <cp:contentType/>
  <cp:contentStatus/>
</cp:coreProperties>
</file>